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4年度正式表" sheetId="4" r:id="rId1"/>
    <sheet name="备用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<sst xmlns="http://schemas.openxmlformats.org/spreadsheetml/2006/main" count="97" uniqueCount="43">
  <si>
    <t xml:space="preserve">东至县2024年度各乡镇取水计划表              </t>
  </si>
  <si>
    <t>单位：万立方米</t>
  </si>
  <si>
    <t>乡镇</t>
  </si>
  <si>
    <t>总取水量</t>
  </si>
  <si>
    <t>生活</t>
  </si>
  <si>
    <t>工业</t>
  </si>
  <si>
    <t>农业</t>
  </si>
  <si>
    <t>生态</t>
  </si>
  <si>
    <t>合计</t>
  </si>
  <si>
    <t>一般工业</t>
  </si>
  <si>
    <t>火电</t>
  </si>
  <si>
    <t>地表水</t>
  </si>
  <si>
    <t>地下水</t>
  </si>
  <si>
    <t>非常
规水</t>
  </si>
  <si>
    <t>地下
水</t>
  </si>
  <si>
    <t>地表
水</t>
  </si>
  <si>
    <t>其中直流冷却水</t>
  </si>
  <si>
    <t xml:space="preserve">总量指标
</t>
  </si>
  <si>
    <t>尧渡镇</t>
  </si>
  <si>
    <t>东流镇</t>
  </si>
  <si>
    <t>大渡口镇（安徽池州大渡口经济开发区）（安徽石台经济开发区）</t>
  </si>
  <si>
    <t>胜利镇</t>
  </si>
  <si>
    <t>张溪镇</t>
  </si>
  <si>
    <t>洋湖镇</t>
  </si>
  <si>
    <t>葛公镇</t>
  </si>
  <si>
    <t>香隅镇（安徽东至经济开发区管理委员会）</t>
  </si>
  <si>
    <t>官港镇</t>
  </si>
  <si>
    <t>昭潭镇</t>
  </si>
  <si>
    <t>龙泉镇</t>
  </si>
  <si>
    <t>泥溪镇</t>
  </si>
  <si>
    <t>花园乡</t>
  </si>
  <si>
    <t>木塔乡</t>
  </si>
  <si>
    <t>青山乡</t>
  </si>
  <si>
    <t>注;各乡镇用水总量控制目标包含非常规水源利用量，非常规水源利用量为最低利用量</t>
  </si>
  <si>
    <t xml:space="preserve">
                         东至县2023年度各乡镇取水计划表              单位：万立方米</t>
  </si>
  <si>
    <t>其中：直流冷取水</t>
  </si>
  <si>
    <t>农业产值</t>
  </si>
  <si>
    <t>人口数</t>
  </si>
  <si>
    <t>工业产值（按财政收入）</t>
  </si>
  <si>
    <t>合计市发</t>
  </si>
  <si>
    <t>大渡口镇</t>
  </si>
  <si>
    <t>香隅镇</t>
  </si>
  <si>
    <t>农业一般取耕地面积，也可以取农业的产值比例；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</si>
</sst>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b/>
      <sz val="16"/>
      <name val="宋体"/>
      <charset val="134"/>
    </font>
    <font>
      <sz val="9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7" applyNumberFormat="0" applyAlignment="0" applyProtection="0">
      <alignment vertical="center"/>
    </xf>
    <xf numFmtId="0" fontId="14" fillId="5" borderId="18" applyNumberFormat="0" applyAlignment="0" applyProtection="0">
      <alignment vertical="center"/>
    </xf>
    <xf numFmtId="0" fontId="15" fillId="5" borderId="17" applyNumberFormat="0" applyAlignment="0" applyProtection="0">
      <alignment vertical="center"/>
    </xf>
    <xf numFmtId="0" fontId="16" fillId="6" borderId="19" applyNumberFormat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0" fontId="0" fillId="0" borderId="6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vertical="center" wrapText="1"/>
    </xf>
    <xf numFmtId="0" fontId="0" fillId="0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5"/>
  <sheetViews>
    <sheetView tabSelected="1" workbookViewId="0">
      <selection activeCell="AC15" sqref="AC15"/>
    </sheetView>
  </sheetViews>
  <sheetFormatPr defaultColWidth="9" defaultRowHeight="14.25"/>
  <cols>
    <col min="1" max="1" width="15.75" customWidth="1"/>
    <col min="2" max="2" width="7.25" customWidth="1"/>
    <col min="3" max="3" width="8.375" customWidth="1"/>
    <col min="4" max="4" width="5.875" customWidth="1"/>
    <col min="5" max="5" width="7.125" style="24" customWidth="1"/>
    <col min="6" max="6" width="7.25" style="24" customWidth="1"/>
    <col min="7" max="7" width="5.875" style="24" customWidth="1"/>
    <col min="8" max="8" width="8.25" style="24" customWidth="1"/>
    <col min="9" max="9" width="6.125" style="24" customWidth="1"/>
    <col min="10" max="10" width="5.75" style="24" customWidth="1"/>
    <col min="11" max="11" width="7" style="24" customWidth="1"/>
    <col min="12" max="12" width="6.375" style="24" customWidth="1"/>
    <col min="13" max="14" width="6.25" style="24" customWidth="1"/>
    <col min="15" max="15" width="5.75" style="24" customWidth="1"/>
    <col min="16" max="16" width="5.875" style="24" customWidth="1"/>
    <col min="17" max="17" width="5.25" style="24" customWidth="1"/>
    <col min="18" max="18" width="7.625" style="24" customWidth="1"/>
    <col min="19" max="19" width="5.625" style="23" customWidth="1"/>
    <col min="20" max="20" width="6.375" style="23" customWidth="1"/>
    <col min="21" max="21" width="5.875" style="23" customWidth="1"/>
    <col min="22" max="22" width="6.875" style="23" customWidth="1"/>
  </cols>
  <sheetData>
    <row r="1" ht="24" customHeight="1" spans="1:22">
      <c r="A1" s="1" t="s">
        <v>0</v>
      </c>
      <c r="B1" s="1"/>
      <c r="C1" s="1"/>
      <c r="D1" s="1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</row>
    <row r="2" ht="13" customHeight="1" spans="1:22">
      <c r="A2" s="1"/>
      <c r="B2" s="1"/>
      <c r="C2" s="1"/>
      <c r="D2" s="1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40" t="s">
        <v>1</v>
      </c>
      <c r="T2" s="40"/>
      <c r="U2" s="40"/>
      <c r="V2" s="25"/>
    </row>
    <row r="3" ht="19" customHeight="1" spans="1:22">
      <c r="A3" s="2" t="s">
        <v>2</v>
      </c>
      <c r="B3" s="3" t="s">
        <v>3</v>
      </c>
      <c r="C3" s="4"/>
      <c r="D3" s="4"/>
      <c r="E3" s="4"/>
      <c r="F3" s="26" t="s">
        <v>4</v>
      </c>
      <c r="G3" s="27"/>
      <c r="H3" s="28" t="s">
        <v>5</v>
      </c>
      <c r="I3" s="37"/>
      <c r="J3" s="37"/>
      <c r="K3" s="37"/>
      <c r="L3" s="37"/>
      <c r="M3" s="37"/>
      <c r="N3" s="37"/>
      <c r="O3" s="37"/>
      <c r="P3" s="37"/>
      <c r="Q3" s="41"/>
      <c r="R3" s="26" t="s">
        <v>6</v>
      </c>
      <c r="S3" s="42"/>
      <c r="T3" s="42"/>
      <c r="U3" s="26" t="s">
        <v>7</v>
      </c>
      <c r="V3" s="27"/>
    </row>
    <row r="4" ht="24" customHeight="1" spans="1:22">
      <c r="A4" s="8"/>
      <c r="B4" s="9"/>
      <c r="C4" s="10"/>
      <c r="D4" s="10"/>
      <c r="E4" s="10"/>
      <c r="F4" s="29"/>
      <c r="G4" s="30"/>
      <c r="H4" s="28" t="s">
        <v>8</v>
      </c>
      <c r="I4" s="37"/>
      <c r="J4" s="37"/>
      <c r="K4" s="28" t="s">
        <v>9</v>
      </c>
      <c r="L4" s="37"/>
      <c r="M4" s="37"/>
      <c r="N4" s="28" t="s">
        <v>10</v>
      </c>
      <c r="O4" s="37"/>
      <c r="P4" s="37"/>
      <c r="Q4" s="41"/>
      <c r="R4" s="29"/>
      <c r="S4" s="43"/>
      <c r="T4" s="43"/>
      <c r="U4" s="29"/>
      <c r="V4" s="30"/>
    </row>
    <row r="5" ht="45" customHeight="1" spans="1:22">
      <c r="A5" s="13"/>
      <c r="B5" s="14" t="s">
        <v>8</v>
      </c>
      <c r="C5" s="14" t="s">
        <v>11</v>
      </c>
      <c r="D5" s="14" t="s">
        <v>12</v>
      </c>
      <c r="E5" s="31" t="s">
        <v>13</v>
      </c>
      <c r="F5" s="32" t="s">
        <v>11</v>
      </c>
      <c r="G5" s="31" t="s">
        <v>14</v>
      </c>
      <c r="H5" s="32" t="s">
        <v>11</v>
      </c>
      <c r="I5" s="32" t="s">
        <v>12</v>
      </c>
      <c r="J5" s="31" t="s">
        <v>13</v>
      </c>
      <c r="K5" s="31" t="s">
        <v>15</v>
      </c>
      <c r="L5" s="31" t="s">
        <v>14</v>
      </c>
      <c r="M5" s="31" t="s">
        <v>13</v>
      </c>
      <c r="N5" s="38" t="s">
        <v>11</v>
      </c>
      <c r="O5" s="39" t="s">
        <v>14</v>
      </c>
      <c r="P5" s="39" t="s">
        <v>13</v>
      </c>
      <c r="Q5" s="44" t="s">
        <v>16</v>
      </c>
      <c r="R5" s="32" t="s">
        <v>11</v>
      </c>
      <c r="S5" s="32" t="s">
        <v>12</v>
      </c>
      <c r="T5" s="31" t="s">
        <v>13</v>
      </c>
      <c r="U5" s="31" t="s">
        <v>15</v>
      </c>
      <c r="V5" s="31" t="s">
        <v>13</v>
      </c>
    </row>
    <row r="6" s="23" customFormat="1" ht="29" customHeight="1" spans="1:22">
      <c r="A6" s="32" t="s">
        <v>17</v>
      </c>
      <c r="B6" s="32">
        <f>C6+D6+E6</f>
        <v>26840</v>
      </c>
      <c r="C6" s="32">
        <f>F6+H6+R6+U6</f>
        <v>26600</v>
      </c>
      <c r="D6" s="32">
        <f>G6+I6+S6</f>
        <v>70</v>
      </c>
      <c r="E6" s="32">
        <f>J6+T6+V6</f>
        <v>170</v>
      </c>
      <c r="F6" s="32">
        <v>3300</v>
      </c>
      <c r="G6" s="32"/>
      <c r="H6" s="32">
        <f>K6+N6</f>
        <v>4200</v>
      </c>
      <c r="I6" s="32">
        <f>L6+O6</f>
        <v>70</v>
      </c>
      <c r="J6" s="32">
        <f>M6+P6</f>
        <v>20</v>
      </c>
      <c r="K6" s="32">
        <v>4200</v>
      </c>
      <c r="L6" s="32">
        <v>70</v>
      </c>
      <c r="M6" s="32">
        <v>20</v>
      </c>
      <c r="N6" s="32"/>
      <c r="O6" s="32"/>
      <c r="P6" s="39"/>
      <c r="Q6" s="39"/>
      <c r="R6" s="32">
        <v>18100</v>
      </c>
      <c r="S6" s="32"/>
      <c r="T6" s="32"/>
      <c r="U6" s="32">
        <v>1000</v>
      </c>
      <c r="V6" s="32">
        <v>150</v>
      </c>
    </row>
    <row r="7" s="23" customFormat="1" ht="21" customHeight="1" spans="1:22">
      <c r="A7" s="32" t="s">
        <v>8</v>
      </c>
      <c r="B7" s="32">
        <f t="shared" ref="B7:B22" si="0">C7+D7+E7</f>
        <v>26549</v>
      </c>
      <c r="C7" s="32">
        <f t="shared" ref="C7:C22" si="1">F7+H7+R7+U7</f>
        <v>26345</v>
      </c>
      <c r="D7" s="32">
        <f t="shared" ref="D7:D22" si="2">G7+I7+S7</f>
        <v>34</v>
      </c>
      <c r="E7" s="32">
        <f t="shared" ref="E7:E22" si="3">J7+S7+V7</f>
        <v>170</v>
      </c>
      <c r="F7" s="32">
        <f>SUM(F8:F22)</f>
        <v>3295</v>
      </c>
      <c r="G7" s="32"/>
      <c r="H7" s="32">
        <f t="shared" ref="H7:H22" si="4">K7+N7</f>
        <v>4100</v>
      </c>
      <c r="I7" s="32">
        <f t="shared" ref="I7:I22" si="5">L7+O7</f>
        <v>34</v>
      </c>
      <c r="J7" s="32">
        <f t="shared" ref="J7:J22" si="6">M7+P7</f>
        <v>20</v>
      </c>
      <c r="K7" s="32">
        <f>SUM(K8:K22)</f>
        <v>4100</v>
      </c>
      <c r="L7" s="32">
        <f>SUM(L8:L22)</f>
        <v>34</v>
      </c>
      <c r="M7" s="32">
        <f>SUM(M8:M22)</f>
        <v>20</v>
      </c>
      <c r="N7" s="32"/>
      <c r="O7" s="32"/>
      <c r="P7" s="32"/>
      <c r="Q7" s="32"/>
      <c r="R7" s="32">
        <f>SUM(R8:R22)</f>
        <v>17950</v>
      </c>
      <c r="S7" s="32"/>
      <c r="T7" s="32"/>
      <c r="U7" s="32">
        <f>SUM(U8:U22)</f>
        <v>1000</v>
      </c>
      <c r="V7" s="32">
        <f>SUM(V8:V22)</f>
        <v>150</v>
      </c>
    </row>
    <row r="8" s="23" customFormat="1" ht="18" customHeight="1" spans="1:22">
      <c r="A8" s="32" t="s">
        <v>18</v>
      </c>
      <c r="B8" s="32">
        <f t="shared" si="0"/>
        <v>2712</v>
      </c>
      <c r="C8" s="32">
        <f t="shared" si="1"/>
        <v>2650</v>
      </c>
      <c r="D8" s="32">
        <f t="shared" si="2"/>
        <v>6</v>
      </c>
      <c r="E8" s="32">
        <f t="shared" si="3"/>
        <v>56</v>
      </c>
      <c r="F8" s="32">
        <v>880</v>
      </c>
      <c r="G8" s="32"/>
      <c r="H8" s="32">
        <f t="shared" si="4"/>
        <v>510</v>
      </c>
      <c r="I8" s="32">
        <f t="shared" si="5"/>
        <v>6</v>
      </c>
      <c r="J8" s="32">
        <f t="shared" si="6"/>
        <v>6</v>
      </c>
      <c r="K8" s="32">
        <v>510</v>
      </c>
      <c r="L8" s="32">
        <v>6</v>
      </c>
      <c r="M8" s="32">
        <v>6</v>
      </c>
      <c r="N8" s="32"/>
      <c r="O8" s="32"/>
      <c r="P8" s="39"/>
      <c r="Q8" s="39"/>
      <c r="R8" s="32">
        <v>1000</v>
      </c>
      <c r="S8" s="32"/>
      <c r="T8" s="32"/>
      <c r="U8" s="32">
        <v>260</v>
      </c>
      <c r="V8" s="32">
        <v>50</v>
      </c>
    </row>
    <row r="9" s="23" customFormat="1" ht="18" customHeight="1" spans="1:22">
      <c r="A9" s="32" t="s">
        <v>19</v>
      </c>
      <c r="B9" s="32">
        <f t="shared" si="0"/>
        <v>2090</v>
      </c>
      <c r="C9" s="32">
        <f t="shared" si="1"/>
        <v>2090</v>
      </c>
      <c r="D9" s="32">
        <f t="shared" si="2"/>
        <v>0</v>
      </c>
      <c r="E9" s="32">
        <f t="shared" si="3"/>
        <v>0</v>
      </c>
      <c r="F9" s="32">
        <v>210</v>
      </c>
      <c r="G9" s="32"/>
      <c r="H9" s="32">
        <f t="shared" si="4"/>
        <v>650</v>
      </c>
      <c r="I9" s="32">
        <f t="shared" si="5"/>
        <v>0</v>
      </c>
      <c r="J9" s="32">
        <f t="shared" si="6"/>
        <v>0</v>
      </c>
      <c r="K9" s="32">
        <v>650</v>
      </c>
      <c r="L9" s="32"/>
      <c r="M9" s="32"/>
      <c r="N9" s="32"/>
      <c r="O9" s="32"/>
      <c r="P9" s="32"/>
      <c r="Q9" s="32"/>
      <c r="R9" s="32">
        <v>1150</v>
      </c>
      <c r="S9" s="32"/>
      <c r="T9" s="32"/>
      <c r="U9" s="32">
        <v>80</v>
      </c>
      <c r="V9" s="32"/>
    </row>
    <row r="10" s="23" customFormat="1" ht="49" customHeight="1" spans="1:22">
      <c r="A10" s="33" t="s">
        <v>20</v>
      </c>
      <c r="B10" s="32">
        <f t="shared" si="0"/>
        <v>4499</v>
      </c>
      <c r="C10" s="32">
        <f t="shared" si="1"/>
        <v>4400</v>
      </c>
      <c r="D10" s="32">
        <f t="shared" si="2"/>
        <v>23</v>
      </c>
      <c r="E10" s="32">
        <f t="shared" si="3"/>
        <v>76</v>
      </c>
      <c r="F10" s="32">
        <v>450</v>
      </c>
      <c r="G10" s="32"/>
      <c r="H10" s="32">
        <f t="shared" si="4"/>
        <v>550</v>
      </c>
      <c r="I10" s="32">
        <f t="shared" si="5"/>
        <v>23</v>
      </c>
      <c r="J10" s="32">
        <f t="shared" si="6"/>
        <v>6</v>
      </c>
      <c r="K10" s="32">
        <v>550</v>
      </c>
      <c r="L10" s="32">
        <v>23</v>
      </c>
      <c r="M10" s="32">
        <v>6</v>
      </c>
      <c r="N10" s="32"/>
      <c r="O10" s="32"/>
      <c r="P10" s="32"/>
      <c r="Q10" s="32"/>
      <c r="R10" s="32">
        <v>3300</v>
      </c>
      <c r="S10" s="32"/>
      <c r="T10" s="32"/>
      <c r="U10" s="32">
        <v>100</v>
      </c>
      <c r="V10" s="32">
        <v>70</v>
      </c>
    </row>
    <row r="11" s="23" customFormat="1" ht="21" customHeight="1" spans="1:22">
      <c r="A11" s="32" t="s">
        <v>21</v>
      </c>
      <c r="B11" s="32">
        <f t="shared" si="0"/>
        <v>2860</v>
      </c>
      <c r="C11" s="32">
        <f t="shared" si="1"/>
        <v>2860</v>
      </c>
      <c r="D11" s="32">
        <f t="shared" si="2"/>
        <v>0</v>
      </c>
      <c r="E11" s="32">
        <f t="shared" si="3"/>
        <v>0</v>
      </c>
      <c r="F11" s="32">
        <v>300</v>
      </c>
      <c r="G11" s="32"/>
      <c r="H11" s="32">
        <f t="shared" si="4"/>
        <v>480</v>
      </c>
      <c r="I11" s="32">
        <f t="shared" si="5"/>
        <v>0</v>
      </c>
      <c r="J11" s="32">
        <f t="shared" si="6"/>
        <v>0</v>
      </c>
      <c r="K11" s="32">
        <v>480</v>
      </c>
      <c r="L11" s="32"/>
      <c r="M11" s="32"/>
      <c r="N11" s="32"/>
      <c r="O11" s="32"/>
      <c r="P11" s="32"/>
      <c r="Q11" s="32"/>
      <c r="R11" s="32">
        <v>2000</v>
      </c>
      <c r="S11" s="32"/>
      <c r="T11" s="32"/>
      <c r="U11" s="32">
        <v>80</v>
      </c>
      <c r="V11" s="32"/>
    </row>
    <row r="12" s="23" customFormat="1" ht="19" customHeight="1" spans="1:22">
      <c r="A12" s="32" t="s">
        <v>22</v>
      </c>
      <c r="B12" s="32">
        <f t="shared" si="0"/>
        <v>2105</v>
      </c>
      <c r="C12" s="32">
        <f t="shared" si="1"/>
        <v>2100</v>
      </c>
      <c r="D12" s="32">
        <f t="shared" si="2"/>
        <v>5</v>
      </c>
      <c r="E12" s="32">
        <f t="shared" si="3"/>
        <v>0</v>
      </c>
      <c r="F12" s="32">
        <v>260</v>
      </c>
      <c r="G12" s="32"/>
      <c r="H12" s="32">
        <f t="shared" si="4"/>
        <v>100</v>
      </c>
      <c r="I12" s="32">
        <f t="shared" si="5"/>
        <v>5</v>
      </c>
      <c r="J12" s="32">
        <f t="shared" si="6"/>
        <v>0</v>
      </c>
      <c r="K12" s="32">
        <v>100</v>
      </c>
      <c r="L12" s="32">
        <v>5</v>
      </c>
      <c r="M12" s="32"/>
      <c r="N12" s="32"/>
      <c r="O12" s="32"/>
      <c r="P12" s="32"/>
      <c r="Q12" s="32"/>
      <c r="R12" s="32">
        <v>1600</v>
      </c>
      <c r="S12" s="32"/>
      <c r="T12" s="32"/>
      <c r="U12" s="32">
        <v>140</v>
      </c>
      <c r="V12" s="32"/>
    </row>
    <row r="13" s="23" customFormat="1" ht="19" customHeight="1" spans="1:22">
      <c r="A13" s="32" t="s">
        <v>23</v>
      </c>
      <c r="B13" s="32">
        <f t="shared" si="0"/>
        <v>1180</v>
      </c>
      <c r="C13" s="32">
        <f t="shared" si="1"/>
        <v>1180</v>
      </c>
      <c r="D13" s="32">
        <f t="shared" si="2"/>
        <v>0</v>
      </c>
      <c r="E13" s="32">
        <f t="shared" si="3"/>
        <v>0</v>
      </c>
      <c r="F13" s="32">
        <v>100</v>
      </c>
      <c r="G13" s="32"/>
      <c r="H13" s="32">
        <f t="shared" si="4"/>
        <v>80</v>
      </c>
      <c r="I13" s="32">
        <f t="shared" si="5"/>
        <v>0</v>
      </c>
      <c r="J13" s="32">
        <f t="shared" si="6"/>
        <v>0</v>
      </c>
      <c r="K13" s="32">
        <v>80</v>
      </c>
      <c r="L13" s="32"/>
      <c r="M13" s="32"/>
      <c r="N13" s="32"/>
      <c r="O13" s="32"/>
      <c r="P13" s="32"/>
      <c r="Q13" s="32"/>
      <c r="R13" s="32">
        <v>1000</v>
      </c>
      <c r="S13" s="32"/>
      <c r="T13" s="32"/>
      <c r="U13" s="32"/>
      <c r="V13" s="32"/>
    </row>
    <row r="14" s="23" customFormat="1" ht="20" customHeight="1" spans="1:22">
      <c r="A14" s="32" t="s">
        <v>24</v>
      </c>
      <c r="B14" s="32">
        <f t="shared" si="0"/>
        <v>1220</v>
      </c>
      <c r="C14" s="32">
        <f t="shared" si="1"/>
        <v>1220</v>
      </c>
      <c r="D14" s="32">
        <f t="shared" si="2"/>
        <v>0</v>
      </c>
      <c r="E14" s="32">
        <f t="shared" si="3"/>
        <v>0</v>
      </c>
      <c r="F14" s="32">
        <v>100</v>
      </c>
      <c r="G14" s="32"/>
      <c r="H14" s="32">
        <f t="shared" si="4"/>
        <v>120</v>
      </c>
      <c r="I14" s="32">
        <f t="shared" si="5"/>
        <v>0</v>
      </c>
      <c r="J14" s="32">
        <f t="shared" si="6"/>
        <v>0</v>
      </c>
      <c r="K14" s="32">
        <v>120</v>
      </c>
      <c r="L14" s="32"/>
      <c r="M14" s="32"/>
      <c r="N14" s="32"/>
      <c r="O14" s="32"/>
      <c r="P14" s="32"/>
      <c r="Q14" s="32"/>
      <c r="R14" s="32">
        <v>1000</v>
      </c>
      <c r="S14" s="32"/>
      <c r="T14" s="32"/>
      <c r="U14" s="32"/>
      <c r="V14" s="32"/>
    </row>
    <row r="15" s="23" customFormat="1" ht="30" customHeight="1" spans="1:22">
      <c r="A15" s="33" t="s">
        <v>25</v>
      </c>
      <c r="B15" s="32">
        <f t="shared" si="0"/>
        <v>3433</v>
      </c>
      <c r="C15" s="32">
        <f t="shared" si="1"/>
        <v>3395</v>
      </c>
      <c r="D15" s="32">
        <f t="shared" si="2"/>
        <v>0</v>
      </c>
      <c r="E15" s="32">
        <f t="shared" si="3"/>
        <v>38</v>
      </c>
      <c r="F15" s="32">
        <v>305</v>
      </c>
      <c r="G15" s="32"/>
      <c r="H15" s="32">
        <f t="shared" si="4"/>
        <v>1110</v>
      </c>
      <c r="I15" s="32">
        <f t="shared" si="5"/>
        <v>0</v>
      </c>
      <c r="J15" s="32">
        <f t="shared" si="6"/>
        <v>8</v>
      </c>
      <c r="K15" s="32">
        <v>1110</v>
      </c>
      <c r="L15" s="32"/>
      <c r="M15" s="32">
        <v>8</v>
      </c>
      <c r="N15" s="32"/>
      <c r="O15" s="32"/>
      <c r="P15" s="32"/>
      <c r="Q15" s="32"/>
      <c r="R15" s="32">
        <v>1700</v>
      </c>
      <c r="S15" s="32"/>
      <c r="T15" s="32"/>
      <c r="U15" s="32">
        <v>280</v>
      </c>
      <c r="V15" s="32">
        <v>30</v>
      </c>
    </row>
    <row r="16" s="23" customFormat="1" ht="19" customHeight="1" spans="1:22">
      <c r="A16" s="32" t="s">
        <v>26</v>
      </c>
      <c r="B16" s="32">
        <f t="shared" si="0"/>
        <v>1070</v>
      </c>
      <c r="C16" s="32">
        <f t="shared" si="1"/>
        <v>1070</v>
      </c>
      <c r="D16" s="32">
        <f t="shared" si="2"/>
        <v>0</v>
      </c>
      <c r="E16" s="32">
        <f t="shared" si="3"/>
        <v>0</v>
      </c>
      <c r="F16" s="32">
        <v>100</v>
      </c>
      <c r="G16" s="32"/>
      <c r="H16" s="32">
        <f t="shared" si="4"/>
        <v>70</v>
      </c>
      <c r="I16" s="32">
        <f t="shared" si="5"/>
        <v>0</v>
      </c>
      <c r="J16" s="32">
        <f t="shared" si="6"/>
        <v>0</v>
      </c>
      <c r="K16" s="32">
        <v>70</v>
      </c>
      <c r="L16" s="32"/>
      <c r="M16" s="32"/>
      <c r="N16" s="32"/>
      <c r="O16" s="32"/>
      <c r="P16" s="32"/>
      <c r="Q16" s="32"/>
      <c r="R16" s="32">
        <v>900</v>
      </c>
      <c r="S16" s="32"/>
      <c r="T16" s="32"/>
      <c r="U16" s="32"/>
      <c r="V16" s="32"/>
    </row>
    <row r="17" s="23" customFormat="1" ht="21" customHeight="1" spans="1:22">
      <c r="A17" s="32" t="s">
        <v>27</v>
      </c>
      <c r="B17" s="32">
        <f t="shared" si="0"/>
        <v>1020</v>
      </c>
      <c r="C17" s="32">
        <f t="shared" si="1"/>
        <v>1020</v>
      </c>
      <c r="D17" s="32">
        <f t="shared" si="2"/>
        <v>0</v>
      </c>
      <c r="E17" s="32">
        <f t="shared" si="3"/>
        <v>0</v>
      </c>
      <c r="F17" s="32">
        <v>90</v>
      </c>
      <c r="G17" s="32"/>
      <c r="H17" s="32">
        <f t="shared" si="4"/>
        <v>70</v>
      </c>
      <c r="I17" s="32">
        <f t="shared" si="5"/>
        <v>0</v>
      </c>
      <c r="J17" s="32">
        <f t="shared" si="6"/>
        <v>0</v>
      </c>
      <c r="K17" s="32">
        <v>70</v>
      </c>
      <c r="L17" s="32"/>
      <c r="M17" s="32"/>
      <c r="N17" s="32"/>
      <c r="O17" s="32"/>
      <c r="P17" s="32"/>
      <c r="Q17" s="32"/>
      <c r="R17" s="32">
        <v>800</v>
      </c>
      <c r="S17" s="32"/>
      <c r="T17" s="32"/>
      <c r="U17" s="32">
        <v>60</v>
      </c>
      <c r="V17" s="32"/>
    </row>
    <row r="18" s="23" customFormat="1" ht="18" customHeight="1" spans="1:22">
      <c r="A18" s="32" t="s">
        <v>28</v>
      </c>
      <c r="B18" s="32">
        <f t="shared" si="0"/>
        <v>1400</v>
      </c>
      <c r="C18" s="32">
        <f t="shared" si="1"/>
        <v>1400</v>
      </c>
      <c r="D18" s="32">
        <f t="shared" si="2"/>
        <v>0</v>
      </c>
      <c r="E18" s="32">
        <f t="shared" si="3"/>
        <v>0</v>
      </c>
      <c r="F18" s="32">
        <v>120</v>
      </c>
      <c r="G18" s="32"/>
      <c r="H18" s="32">
        <f t="shared" si="4"/>
        <v>80</v>
      </c>
      <c r="I18" s="32">
        <f t="shared" si="5"/>
        <v>0</v>
      </c>
      <c r="J18" s="32">
        <f t="shared" si="6"/>
        <v>0</v>
      </c>
      <c r="K18" s="32">
        <v>80</v>
      </c>
      <c r="L18" s="32"/>
      <c r="M18" s="32"/>
      <c r="N18" s="32"/>
      <c r="O18" s="32"/>
      <c r="P18" s="32"/>
      <c r="Q18" s="32"/>
      <c r="R18" s="32">
        <v>1200</v>
      </c>
      <c r="S18" s="32"/>
      <c r="T18" s="32"/>
      <c r="U18" s="32"/>
      <c r="V18" s="32"/>
    </row>
    <row r="19" s="23" customFormat="1" ht="20" customHeight="1" spans="1:22">
      <c r="A19" s="32" t="s">
        <v>29</v>
      </c>
      <c r="B19" s="32">
        <f t="shared" si="0"/>
        <v>860</v>
      </c>
      <c r="C19" s="32">
        <f t="shared" si="1"/>
        <v>860</v>
      </c>
      <c r="D19" s="32">
        <f t="shared" si="2"/>
        <v>0</v>
      </c>
      <c r="E19" s="32">
        <f t="shared" si="3"/>
        <v>0</v>
      </c>
      <c r="F19" s="32">
        <v>120</v>
      </c>
      <c r="G19" s="32"/>
      <c r="H19" s="32">
        <f t="shared" si="4"/>
        <v>80</v>
      </c>
      <c r="I19" s="32">
        <f t="shared" si="5"/>
        <v>0</v>
      </c>
      <c r="J19" s="32">
        <f t="shared" si="6"/>
        <v>0</v>
      </c>
      <c r="K19" s="32">
        <v>80</v>
      </c>
      <c r="L19" s="32"/>
      <c r="M19" s="32"/>
      <c r="N19" s="32"/>
      <c r="O19" s="32"/>
      <c r="P19" s="32"/>
      <c r="Q19" s="32"/>
      <c r="R19" s="32">
        <v>660</v>
      </c>
      <c r="S19" s="32"/>
      <c r="T19" s="32"/>
      <c r="U19" s="32"/>
      <c r="V19" s="32"/>
    </row>
    <row r="20" s="23" customFormat="1" ht="20" customHeight="1" spans="1:22">
      <c r="A20" s="32" t="s">
        <v>30</v>
      </c>
      <c r="B20" s="32">
        <f t="shared" si="0"/>
        <v>710</v>
      </c>
      <c r="C20" s="32">
        <f t="shared" si="1"/>
        <v>710</v>
      </c>
      <c r="D20" s="32">
        <f t="shared" si="2"/>
        <v>0</v>
      </c>
      <c r="E20" s="32">
        <f t="shared" si="3"/>
        <v>0</v>
      </c>
      <c r="F20" s="32">
        <v>70</v>
      </c>
      <c r="G20" s="32"/>
      <c r="H20" s="32">
        <f t="shared" si="4"/>
        <v>80</v>
      </c>
      <c r="I20" s="32">
        <f t="shared" si="5"/>
        <v>0</v>
      </c>
      <c r="J20" s="32">
        <f t="shared" si="6"/>
        <v>0</v>
      </c>
      <c r="K20" s="32">
        <v>80</v>
      </c>
      <c r="L20" s="32"/>
      <c r="M20" s="32"/>
      <c r="N20" s="32"/>
      <c r="O20" s="32"/>
      <c r="P20" s="32"/>
      <c r="Q20" s="32"/>
      <c r="R20" s="32">
        <v>560</v>
      </c>
      <c r="S20" s="32"/>
      <c r="T20" s="32"/>
      <c r="U20" s="32"/>
      <c r="V20" s="32"/>
    </row>
    <row r="21" s="23" customFormat="1" ht="21.95" customHeight="1" spans="1:22">
      <c r="A21" s="32" t="s">
        <v>31</v>
      </c>
      <c r="B21" s="32">
        <f t="shared" si="0"/>
        <v>680</v>
      </c>
      <c r="C21" s="32">
        <f t="shared" si="1"/>
        <v>680</v>
      </c>
      <c r="D21" s="32">
        <f t="shared" si="2"/>
        <v>0</v>
      </c>
      <c r="E21" s="32">
        <f t="shared" si="3"/>
        <v>0</v>
      </c>
      <c r="F21" s="32">
        <v>80</v>
      </c>
      <c r="G21" s="32"/>
      <c r="H21" s="32">
        <f t="shared" si="4"/>
        <v>60</v>
      </c>
      <c r="I21" s="32">
        <f t="shared" si="5"/>
        <v>0</v>
      </c>
      <c r="J21" s="32">
        <f t="shared" si="6"/>
        <v>0</v>
      </c>
      <c r="K21" s="32">
        <v>60</v>
      </c>
      <c r="L21" s="32"/>
      <c r="M21" s="32"/>
      <c r="N21" s="32"/>
      <c r="O21" s="32"/>
      <c r="P21" s="32"/>
      <c r="Q21" s="32"/>
      <c r="R21" s="32">
        <v>540</v>
      </c>
      <c r="S21" s="32"/>
      <c r="T21" s="32"/>
      <c r="U21" s="32"/>
      <c r="V21" s="32"/>
    </row>
    <row r="22" s="23" customFormat="1" ht="21.95" customHeight="1" spans="1:22">
      <c r="A22" s="32" t="s">
        <v>32</v>
      </c>
      <c r="B22" s="32">
        <f t="shared" si="0"/>
        <v>710</v>
      </c>
      <c r="C22" s="32">
        <f t="shared" si="1"/>
        <v>710</v>
      </c>
      <c r="D22" s="32">
        <f t="shared" si="2"/>
        <v>0</v>
      </c>
      <c r="E22" s="32">
        <f t="shared" si="3"/>
        <v>0</v>
      </c>
      <c r="F22" s="32">
        <v>110</v>
      </c>
      <c r="G22" s="32"/>
      <c r="H22" s="32">
        <f t="shared" si="4"/>
        <v>60</v>
      </c>
      <c r="I22" s="32">
        <f t="shared" si="5"/>
        <v>0</v>
      </c>
      <c r="J22" s="32">
        <f t="shared" si="6"/>
        <v>0</v>
      </c>
      <c r="K22" s="32">
        <v>60</v>
      </c>
      <c r="L22" s="32"/>
      <c r="M22" s="32"/>
      <c r="N22" s="32"/>
      <c r="O22" s="32"/>
      <c r="P22" s="39"/>
      <c r="Q22" s="39"/>
      <c r="R22" s="32">
        <v>540</v>
      </c>
      <c r="S22" s="32"/>
      <c r="T22" s="32"/>
      <c r="U22" s="32"/>
      <c r="V22" s="32"/>
    </row>
    <row r="23" ht="26" customHeight="1" spans="1:22">
      <c r="A23" s="34" t="s">
        <v>33</v>
      </c>
      <c r="B23" s="34"/>
      <c r="C23" s="34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45"/>
      <c r="T23" s="45"/>
      <c r="U23" s="45"/>
      <c r="V23" s="45"/>
    </row>
    <row r="25" ht="24" customHeight="1" spans="1:11">
      <c r="A25" s="17"/>
      <c r="B25" s="17"/>
      <c r="C25" s="17"/>
      <c r="D25" s="17"/>
      <c r="E25" s="36"/>
      <c r="F25" s="36"/>
      <c r="G25" s="36"/>
      <c r="H25" s="36"/>
      <c r="I25" s="36"/>
      <c r="J25" s="36"/>
      <c r="K25" s="36"/>
    </row>
  </sheetData>
  <mergeCells count="13">
    <mergeCell ref="A1:V1"/>
    <mergeCell ref="S2:U2"/>
    <mergeCell ref="H3:Q3"/>
    <mergeCell ref="H4:J4"/>
    <mergeCell ref="K4:M4"/>
    <mergeCell ref="N4:Q4"/>
    <mergeCell ref="A23:V23"/>
    <mergeCell ref="A25:K25"/>
    <mergeCell ref="A3:A5"/>
    <mergeCell ref="U3:V4"/>
    <mergeCell ref="F3:G4"/>
    <mergeCell ref="B3:E4"/>
    <mergeCell ref="R3:T4"/>
  </mergeCells>
  <printOptions horizontalCentered="1"/>
  <pageMargins left="0.984027777777778" right="0.75" top="1" bottom="1" header="0.5" footer="0.5"/>
  <pageSetup paperSize="9" scale="76" fitToWidth="0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5"/>
  <sheetViews>
    <sheetView workbookViewId="0">
      <pane xSplit="1" topLeftCell="B1" activePane="topRight" state="frozen"/>
      <selection/>
      <selection pane="topRight" activeCell="G6" sqref="G6"/>
    </sheetView>
  </sheetViews>
  <sheetFormatPr defaultColWidth="9" defaultRowHeight="14.25"/>
  <cols>
    <col min="1" max="1" width="8.5" customWidth="1"/>
    <col min="2" max="2" width="10.375" customWidth="1"/>
    <col min="3" max="3" width="9.25" customWidth="1"/>
    <col min="4" max="4" width="5.75" customWidth="1"/>
    <col min="5" max="5" width="7.125" customWidth="1"/>
    <col min="6" max="6" width="5.5" customWidth="1"/>
    <col min="7" max="7" width="10.75" customWidth="1"/>
    <col min="8" max="8" width="7.75" customWidth="1"/>
    <col min="9" max="9" width="10" customWidth="1"/>
    <col min="10" max="10" width="7.375" customWidth="1"/>
    <col min="11" max="11" width="5.75" customWidth="1"/>
    <col min="12" max="12" width="6.125" customWidth="1"/>
    <col min="13" max="13" width="6.75" customWidth="1"/>
    <col min="14" max="14" width="7.625" customWidth="1"/>
    <col min="15" max="15" width="6.125" customWidth="1"/>
    <col min="16" max="17" width="7" customWidth="1"/>
    <col min="18" max="18" width="8.75" customWidth="1"/>
    <col min="19" max="19" width="6" customWidth="1"/>
    <col min="20" max="20" width="7.625" customWidth="1"/>
    <col min="21" max="21" width="5.5" customWidth="1"/>
    <col min="22" max="22" width="13.125" customWidth="1"/>
  </cols>
  <sheetData>
    <row r="1" ht="18" customHeight="1" spans="1:17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3" customHeight="1" spans="1:17">
      <c r="A2" s="2" t="s">
        <v>2</v>
      </c>
      <c r="B2" s="3" t="s">
        <v>3</v>
      </c>
      <c r="C2" s="4"/>
      <c r="D2" s="5"/>
      <c r="E2" s="3" t="s">
        <v>4</v>
      </c>
      <c r="F2" s="5"/>
      <c r="G2" s="6" t="s">
        <v>5</v>
      </c>
      <c r="H2" s="7"/>
      <c r="I2" s="7"/>
      <c r="J2" s="7"/>
      <c r="K2" s="7"/>
      <c r="L2" s="7"/>
      <c r="M2" s="12"/>
      <c r="N2" s="3" t="s">
        <v>6</v>
      </c>
      <c r="O2" s="5"/>
      <c r="P2" s="3" t="s">
        <v>7</v>
      </c>
      <c r="Q2" s="5"/>
    </row>
    <row r="3" ht="12" customHeight="1" spans="1:17">
      <c r="A3" s="8"/>
      <c r="B3" s="9"/>
      <c r="C3" s="10"/>
      <c r="D3" s="11"/>
      <c r="E3" s="9"/>
      <c r="F3" s="11"/>
      <c r="G3" s="6" t="s">
        <v>8</v>
      </c>
      <c r="H3" s="12"/>
      <c r="I3" s="6" t="s">
        <v>9</v>
      </c>
      <c r="J3" s="12"/>
      <c r="K3" s="6" t="s">
        <v>10</v>
      </c>
      <c r="L3" s="12"/>
      <c r="M3" s="18" t="s">
        <v>35</v>
      </c>
      <c r="N3" s="9"/>
      <c r="O3" s="11"/>
      <c r="P3" s="9"/>
      <c r="Q3" s="11"/>
    </row>
    <row r="4" ht="29" customHeight="1" spans="1:22">
      <c r="A4" s="13"/>
      <c r="B4" s="14" t="s">
        <v>8</v>
      </c>
      <c r="C4" s="14" t="s">
        <v>11</v>
      </c>
      <c r="D4" s="14" t="s">
        <v>12</v>
      </c>
      <c r="E4" s="14" t="s">
        <v>11</v>
      </c>
      <c r="F4" s="14" t="s">
        <v>12</v>
      </c>
      <c r="G4" s="14" t="s">
        <v>11</v>
      </c>
      <c r="H4" s="14" t="s">
        <v>12</v>
      </c>
      <c r="I4" s="14" t="s">
        <v>11</v>
      </c>
      <c r="J4" s="14" t="s">
        <v>12</v>
      </c>
      <c r="K4" s="14" t="s">
        <v>11</v>
      </c>
      <c r="L4" s="14" t="s">
        <v>12</v>
      </c>
      <c r="M4" s="19"/>
      <c r="N4" s="14" t="s">
        <v>11</v>
      </c>
      <c r="O4" s="14" t="s">
        <v>12</v>
      </c>
      <c r="P4" s="14" t="s">
        <v>11</v>
      </c>
      <c r="Q4" s="14" t="s">
        <v>12</v>
      </c>
      <c r="R4" t="s">
        <v>36</v>
      </c>
      <c r="T4" t="s">
        <v>37</v>
      </c>
      <c r="V4" s="21" t="s">
        <v>38</v>
      </c>
    </row>
    <row r="5" ht="21" customHeight="1" spans="1:24">
      <c r="A5" s="14" t="s">
        <v>39</v>
      </c>
      <c r="B5" s="15">
        <f>C5+D5</f>
        <v>26570</v>
      </c>
      <c r="C5" s="15">
        <f>E5+G5+N5+P5</f>
        <v>26500</v>
      </c>
      <c r="D5" s="15">
        <f>F5+H5+O5+Q5</f>
        <v>70</v>
      </c>
      <c r="E5" s="15">
        <v>3200</v>
      </c>
      <c r="F5" s="15">
        <v>0</v>
      </c>
      <c r="G5" s="15">
        <f>I5+K5</f>
        <v>4000</v>
      </c>
      <c r="H5" s="15">
        <f>J5+L5</f>
        <v>70</v>
      </c>
      <c r="I5" s="15">
        <v>4000</v>
      </c>
      <c r="J5" s="15">
        <v>70</v>
      </c>
      <c r="K5" s="15">
        <v>0</v>
      </c>
      <c r="L5" s="15">
        <v>0</v>
      </c>
      <c r="M5" s="20">
        <v>0</v>
      </c>
      <c r="N5" s="15">
        <v>18100</v>
      </c>
      <c r="O5" s="15">
        <v>0</v>
      </c>
      <c r="P5" s="15">
        <v>1200</v>
      </c>
      <c r="Q5" s="15">
        <v>0</v>
      </c>
      <c r="R5">
        <v>211513</v>
      </c>
      <c r="S5" s="22">
        <v>18100</v>
      </c>
      <c r="T5" s="22">
        <v>542219</v>
      </c>
      <c r="U5" s="22">
        <v>3200</v>
      </c>
      <c r="V5" s="22">
        <v>119548</v>
      </c>
      <c r="W5" s="22">
        <v>4000</v>
      </c>
      <c r="X5">
        <v>70</v>
      </c>
    </row>
    <row r="6" ht="21" customHeight="1" spans="1:23">
      <c r="A6" s="14" t="s">
        <v>8</v>
      </c>
      <c r="B6" s="15">
        <v>26265.74</v>
      </c>
      <c r="C6" s="15">
        <v>26240</v>
      </c>
      <c r="D6" s="15">
        <v>25.74</v>
      </c>
      <c r="E6" s="15">
        <v>3200</v>
      </c>
      <c r="F6" s="15">
        <v>0</v>
      </c>
      <c r="G6" s="15">
        <v>4000</v>
      </c>
      <c r="H6" s="15">
        <v>25.74</v>
      </c>
      <c r="I6" s="15">
        <v>4000</v>
      </c>
      <c r="J6" s="15">
        <v>25.74</v>
      </c>
      <c r="K6" s="15"/>
      <c r="L6" s="15"/>
      <c r="M6" s="20"/>
      <c r="N6" s="15">
        <v>18100</v>
      </c>
      <c r="O6" s="15"/>
      <c r="P6" s="15">
        <v>940</v>
      </c>
      <c r="Q6" s="15"/>
      <c r="S6" s="22"/>
      <c r="T6" s="22"/>
      <c r="U6" s="22"/>
      <c r="V6" s="22"/>
      <c r="W6" s="22"/>
    </row>
    <row r="7" ht="21" customHeight="1" spans="1:22">
      <c r="A7" s="14" t="s">
        <v>18</v>
      </c>
      <c r="B7" s="14">
        <f t="shared" ref="B7:B21" si="0">C7+D7</f>
        <v>3097.4595497289</v>
      </c>
      <c r="C7" s="14">
        <f t="shared" ref="C7:C21" si="1">E7+G7+N7+P7</f>
        <v>3091.4595497289</v>
      </c>
      <c r="D7" s="15">
        <f t="shared" ref="D7:D13" si="2">F7+H7+O7+Q7</f>
        <v>6</v>
      </c>
      <c r="E7" s="14">
        <f>T7/T5*U5</f>
        <v>462.708979213196</v>
      </c>
      <c r="F7" s="14"/>
      <c r="G7" s="14">
        <f>V7/V5*W5</f>
        <v>933.884297520661</v>
      </c>
      <c r="H7" s="15">
        <f t="shared" ref="H7:H13" si="3">J7+L7</f>
        <v>6</v>
      </c>
      <c r="I7" s="14">
        <f t="shared" ref="I7:I21" si="4">G7</f>
        <v>933.884297520661</v>
      </c>
      <c r="J7" s="14">
        <v>6</v>
      </c>
      <c r="K7" s="14"/>
      <c r="L7" s="14"/>
      <c r="M7" s="19"/>
      <c r="N7" s="14">
        <f>R7/R5*S5</f>
        <v>1544.86627299504</v>
      </c>
      <c r="O7" s="14"/>
      <c r="P7" s="14">
        <v>150</v>
      </c>
      <c r="Q7" s="14"/>
      <c r="R7">
        <v>18053</v>
      </c>
      <c r="T7" s="22">
        <v>78403</v>
      </c>
      <c r="V7" s="22">
        <v>27911</v>
      </c>
    </row>
    <row r="8" ht="19" customHeight="1" spans="1:22">
      <c r="A8" s="14" t="s">
        <v>19</v>
      </c>
      <c r="B8" s="14">
        <f t="shared" si="0"/>
        <v>2065.60581985892</v>
      </c>
      <c r="C8" s="14">
        <f t="shared" si="1"/>
        <v>2065.60581985892</v>
      </c>
      <c r="D8" s="15"/>
      <c r="E8" s="14">
        <f>T8/T5*U5</f>
        <v>181.210912933704</v>
      </c>
      <c r="F8" s="14"/>
      <c r="G8" s="14">
        <f>V8/V5*W5</f>
        <v>253.22046374678</v>
      </c>
      <c r="H8" s="15"/>
      <c r="I8" s="14">
        <f t="shared" si="4"/>
        <v>253.22046374678</v>
      </c>
      <c r="J8" s="14"/>
      <c r="K8" s="14"/>
      <c r="L8" s="14"/>
      <c r="M8" s="14"/>
      <c r="N8" s="14">
        <f>R8/R5*S5</f>
        <v>1531.17444317843</v>
      </c>
      <c r="O8" s="14"/>
      <c r="P8" s="14">
        <v>100</v>
      </c>
      <c r="Q8" s="14"/>
      <c r="R8">
        <v>17893</v>
      </c>
      <c r="T8" s="22">
        <v>30705</v>
      </c>
      <c r="V8" s="22">
        <v>7568</v>
      </c>
    </row>
    <row r="9" ht="21.95" customHeight="1" spans="1:22">
      <c r="A9" s="16" t="s">
        <v>40</v>
      </c>
      <c r="B9" s="14">
        <f t="shared" si="0"/>
        <v>3231.4254650809</v>
      </c>
      <c r="C9" s="14">
        <f t="shared" si="1"/>
        <v>3216.6854650809</v>
      </c>
      <c r="D9" s="15">
        <f t="shared" si="2"/>
        <v>14.74</v>
      </c>
      <c r="E9" s="14">
        <f>T9/T5*U5</f>
        <v>416.280506584978</v>
      </c>
      <c r="F9" s="14"/>
      <c r="G9" s="14">
        <f>V9/V5*W5</f>
        <v>864.489577408238</v>
      </c>
      <c r="H9" s="15">
        <f t="shared" si="3"/>
        <v>14.74</v>
      </c>
      <c r="I9" s="14">
        <f t="shared" si="4"/>
        <v>864.489577408238</v>
      </c>
      <c r="J9" s="14">
        <v>14.74</v>
      </c>
      <c r="K9" s="14"/>
      <c r="L9" s="14"/>
      <c r="M9" s="14"/>
      <c r="N9" s="14">
        <f>R9/R5*S5</f>
        <v>1845.91538108769</v>
      </c>
      <c r="O9" s="14"/>
      <c r="P9" s="14">
        <v>90</v>
      </c>
      <c r="Q9" s="14"/>
      <c r="R9">
        <v>21571</v>
      </c>
      <c r="T9" s="22">
        <v>70536</v>
      </c>
      <c r="V9" s="22">
        <v>25837</v>
      </c>
    </row>
    <row r="10" ht="21.95" customHeight="1" spans="1:22">
      <c r="A10" s="16" t="s">
        <v>21</v>
      </c>
      <c r="B10" s="14">
        <f t="shared" si="0"/>
        <v>2916.46017588443</v>
      </c>
      <c r="C10" s="14">
        <f t="shared" si="1"/>
        <v>2916.46017588443</v>
      </c>
      <c r="D10" s="15"/>
      <c r="E10" s="14">
        <f>T10/T5*U5</f>
        <v>340.880714250146</v>
      </c>
      <c r="F10" s="14"/>
      <c r="G10" s="14">
        <f>V10/V5*W5</f>
        <v>49.1183457690635</v>
      </c>
      <c r="H10" s="15"/>
      <c r="I10" s="14">
        <f t="shared" si="4"/>
        <v>49.1183457690635</v>
      </c>
      <c r="J10" s="14"/>
      <c r="K10" s="14"/>
      <c r="L10" s="14"/>
      <c r="M10" s="14"/>
      <c r="N10" s="14">
        <f>R10/R5*S5</f>
        <v>2436.46111586522</v>
      </c>
      <c r="O10" s="14"/>
      <c r="P10" s="14">
        <v>90</v>
      </c>
      <c r="Q10" s="14"/>
      <c r="R10">
        <v>28472</v>
      </c>
      <c r="T10" s="22">
        <v>57760</v>
      </c>
      <c r="V10" s="22">
        <v>1468</v>
      </c>
    </row>
    <row r="11" ht="21.95" customHeight="1" spans="1:22">
      <c r="A11" s="14" t="s">
        <v>22</v>
      </c>
      <c r="B11" s="14">
        <f t="shared" si="0"/>
        <v>3112.65735246216</v>
      </c>
      <c r="C11" s="14">
        <f t="shared" si="1"/>
        <v>3107.65735246216</v>
      </c>
      <c r="D11" s="15">
        <f t="shared" si="2"/>
        <v>5</v>
      </c>
      <c r="E11" s="14">
        <f>T11/T5*U5</f>
        <v>353.227017127766</v>
      </c>
      <c r="F11" s="14"/>
      <c r="G11" s="14">
        <f>V11/V5*W5</f>
        <v>64.2419781175762</v>
      </c>
      <c r="H11" s="15">
        <f t="shared" si="3"/>
        <v>5</v>
      </c>
      <c r="I11" s="14">
        <f t="shared" si="4"/>
        <v>64.2419781175762</v>
      </c>
      <c r="J11" s="14">
        <v>5</v>
      </c>
      <c r="K11" s="14"/>
      <c r="L11" s="14"/>
      <c r="M11" s="14"/>
      <c r="N11" s="14">
        <f>R11/R5*S5</f>
        <v>2620.18835721681</v>
      </c>
      <c r="O11" s="14"/>
      <c r="P11" s="14">
        <v>70</v>
      </c>
      <c r="Q11" s="14"/>
      <c r="R11">
        <v>30619</v>
      </c>
      <c r="T11" s="22">
        <v>59852</v>
      </c>
      <c r="V11" s="22">
        <v>1920</v>
      </c>
    </row>
    <row r="12" ht="21.95" customHeight="1" spans="1:22">
      <c r="A12" s="14" t="s">
        <v>23</v>
      </c>
      <c r="B12" s="14">
        <f t="shared" si="0"/>
        <v>629.743276547938</v>
      </c>
      <c r="C12" s="14">
        <f t="shared" si="1"/>
        <v>629.743276547938</v>
      </c>
      <c r="D12" s="15"/>
      <c r="E12" s="14">
        <f>T12/T5*U5</f>
        <v>188.711941116044</v>
      </c>
      <c r="F12" s="14"/>
      <c r="G12" s="14">
        <f>V12/V5*W5</f>
        <v>37.7087027804731</v>
      </c>
      <c r="H12" s="15"/>
      <c r="I12" s="14">
        <f t="shared" si="4"/>
        <v>37.7087027804731</v>
      </c>
      <c r="J12" s="14"/>
      <c r="K12" s="14"/>
      <c r="L12" s="14"/>
      <c r="M12" s="14"/>
      <c r="N12" s="14">
        <f>R12/R5*S5</f>
        <v>343.322632651421</v>
      </c>
      <c r="O12" s="14"/>
      <c r="P12" s="14">
        <v>60</v>
      </c>
      <c r="Q12" s="14"/>
      <c r="R12">
        <v>4012</v>
      </c>
      <c r="T12" s="22">
        <v>31976</v>
      </c>
      <c r="V12" s="22">
        <v>1127</v>
      </c>
    </row>
    <row r="13" ht="21.95" customHeight="1" spans="1:22">
      <c r="A13" s="14" t="s">
        <v>24</v>
      </c>
      <c r="B13" s="14">
        <f t="shared" si="0"/>
        <v>1275.02962744028</v>
      </c>
      <c r="C13" s="14">
        <f t="shared" si="1"/>
        <v>1275.02962744028</v>
      </c>
      <c r="D13" s="15"/>
      <c r="E13" s="14">
        <f>T13/T5*U5</f>
        <v>149.743184949255</v>
      </c>
      <c r="F13" s="14"/>
      <c r="G13" s="14">
        <f>V13/V5*W5</f>
        <v>156.723659116004</v>
      </c>
      <c r="H13" s="15"/>
      <c r="I13" s="14">
        <f t="shared" si="4"/>
        <v>156.723659116004</v>
      </c>
      <c r="J13" s="14"/>
      <c r="K13" s="14"/>
      <c r="L13" s="14"/>
      <c r="M13" s="14"/>
      <c r="N13" s="14">
        <f>R13/R5*S5</f>
        <v>928.562783375017</v>
      </c>
      <c r="O13" s="14"/>
      <c r="P13" s="14">
        <v>40</v>
      </c>
      <c r="Q13" s="14"/>
      <c r="R13">
        <v>10851</v>
      </c>
      <c r="T13" s="22">
        <v>25373</v>
      </c>
      <c r="V13" s="22">
        <v>4684</v>
      </c>
    </row>
    <row r="14" ht="21.95" customHeight="1" spans="1:22">
      <c r="A14" s="14" t="s">
        <v>41</v>
      </c>
      <c r="B14" s="14">
        <f t="shared" si="0"/>
        <v>3080.48502002403</v>
      </c>
      <c r="C14" s="14">
        <f t="shared" si="1"/>
        <v>3080.48502002403</v>
      </c>
      <c r="D14" s="14"/>
      <c r="E14" s="14">
        <f>T14/T5*U5</f>
        <v>221.861646308964</v>
      </c>
      <c r="F14" s="14"/>
      <c r="G14" s="14">
        <f>V14/V5*W5</f>
        <v>1442.66738046642</v>
      </c>
      <c r="H14" s="14"/>
      <c r="I14" s="14">
        <f t="shared" si="4"/>
        <v>1442.66738046642</v>
      </c>
      <c r="J14" s="14"/>
      <c r="K14" s="14"/>
      <c r="L14" s="14"/>
      <c r="M14" s="14"/>
      <c r="N14" s="14">
        <f>R14/R5*S5</f>
        <v>1315.95599324864</v>
      </c>
      <c r="O14" s="14"/>
      <c r="P14" s="14">
        <v>100</v>
      </c>
      <c r="Q14" s="14"/>
      <c r="R14">
        <v>15378</v>
      </c>
      <c r="T14" s="22">
        <v>37593</v>
      </c>
      <c r="V14" s="22">
        <v>43117</v>
      </c>
    </row>
    <row r="15" ht="21.95" customHeight="1" spans="1:22">
      <c r="A15" s="14" t="s">
        <v>26</v>
      </c>
      <c r="B15" s="14">
        <f t="shared" si="0"/>
        <v>1768.47103711309</v>
      </c>
      <c r="C15" s="14">
        <f t="shared" si="1"/>
        <v>1768.47103711309</v>
      </c>
      <c r="D15" s="14"/>
      <c r="E15" s="14">
        <f>T15/T5*U5</f>
        <v>175.096778239051</v>
      </c>
      <c r="F15" s="14"/>
      <c r="G15" s="14">
        <f>V15/V5*W5</f>
        <v>23.9234449760766</v>
      </c>
      <c r="H15" s="14"/>
      <c r="I15" s="14">
        <f t="shared" si="4"/>
        <v>23.9234449760766</v>
      </c>
      <c r="J15" s="14"/>
      <c r="K15" s="14"/>
      <c r="L15" s="14"/>
      <c r="M15" s="14"/>
      <c r="N15" s="14">
        <f>R15/R5*S5</f>
        <v>1519.45081389796</v>
      </c>
      <c r="O15" s="14"/>
      <c r="P15" s="14">
        <v>50</v>
      </c>
      <c r="Q15" s="14"/>
      <c r="R15">
        <v>17756</v>
      </c>
      <c r="T15" s="22">
        <v>29669</v>
      </c>
      <c r="V15" s="22">
        <v>715</v>
      </c>
    </row>
    <row r="16" ht="21.95" customHeight="1" spans="1:22">
      <c r="A16" s="14" t="s">
        <v>27</v>
      </c>
      <c r="B16" s="14">
        <f t="shared" si="0"/>
        <v>706.426340405992</v>
      </c>
      <c r="C16" s="14">
        <f t="shared" si="1"/>
        <v>706.426340405992</v>
      </c>
      <c r="D16" s="14"/>
      <c r="E16" s="14">
        <f>T16/T5*U5</f>
        <v>118.021684964931</v>
      </c>
      <c r="F16" s="14"/>
      <c r="G16" s="14">
        <f>V16/V5*W5</f>
        <v>18.4695687088032</v>
      </c>
      <c r="H16" s="14"/>
      <c r="I16" s="14">
        <f t="shared" si="4"/>
        <v>18.4695687088032</v>
      </c>
      <c r="J16" s="14"/>
      <c r="K16" s="14"/>
      <c r="L16" s="14"/>
      <c r="M16" s="14"/>
      <c r="N16" s="14">
        <f>R16/R5*S5</f>
        <v>509.935086732258</v>
      </c>
      <c r="O16" s="14"/>
      <c r="P16" s="14">
        <v>60</v>
      </c>
      <c r="Q16" s="14"/>
      <c r="R16">
        <v>5959</v>
      </c>
      <c r="T16" s="22">
        <v>19998</v>
      </c>
      <c r="V16" s="22">
        <v>552</v>
      </c>
    </row>
    <row r="17" ht="21.95" customHeight="1" spans="1:22">
      <c r="A17" s="14" t="s">
        <v>28</v>
      </c>
      <c r="B17" s="14">
        <f t="shared" si="0"/>
        <v>1277.85888111878</v>
      </c>
      <c r="C17" s="14">
        <f t="shared" si="1"/>
        <v>1277.85888111878</v>
      </c>
      <c r="D17" s="14"/>
      <c r="E17" s="14">
        <f>T17/T5*U5</f>
        <v>169.195103823363</v>
      </c>
      <c r="F17" s="14"/>
      <c r="G17" s="14">
        <f>V17/V5*W5</f>
        <v>40.9208016863519</v>
      </c>
      <c r="H17" s="14"/>
      <c r="I17" s="14">
        <f t="shared" si="4"/>
        <v>40.9208016863519</v>
      </c>
      <c r="J17" s="14"/>
      <c r="K17" s="14"/>
      <c r="L17" s="14"/>
      <c r="M17" s="14"/>
      <c r="N17" s="14">
        <f>R17/R5*S5</f>
        <v>1027.74297560906</v>
      </c>
      <c r="O17" s="14"/>
      <c r="P17" s="14">
        <v>40</v>
      </c>
      <c r="Q17" s="14"/>
      <c r="R17">
        <v>12010</v>
      </c>
      <c r="T17" s="22">
        <v>28669</v>
      </c>
      <c r="V17" s="22">
        <v>1223</v>
      </c>
    </row>
    <row r="18" ht="21.95" customHeight="1" spans="1:22">
      <c r="A18" s="14" t="s">
        <v>29</v>
      </c>
      <c r="B18" s="14">
        <f t="shared" si="0"/>
        <v>925.848735622439</v>
      </c>
      <c r="C18" s="14">
        <f t="shared" si="1"/>
        <v>925.848735622439</v>
      </c>
      <c r="D18" s="14"/>
      <c r="E18" s="14">
        <f>T18/T5*U5</f>
        <v>149.65465983302</v>
      </c>
      <c r="F18" s="14"/>
      <c r="G18" s="14">
        <f>V18/V5*W5</f>
        <v>27.972027972028</v>
      </c>
      <c r="H18" s="14"/>
      <c r="I18" s="14">
        <f t="shared" si="4"/>
        <v>27.972027972028</v>
      </c>
      <c r="J18" s="14"/>
      <c r="K18" s="14"/>
      <c r="L18" s="14"/>
      <c r="M18" s="14"/>
      <c r="N18" s="14">
        <f>R18/R5*S5</f>
        <v>718.222047817392</v>
      </c>
      <c r="O18" s="14"/>
      <c r="P18" s="14">
        <v>30</v>
      </c>
      <c r="Q18" s="14"/>
      <c r="R18">
        <v>8393</v>
      </c>
      <c r="T18" s="22">
        <v>25358</v>
      </c>
      <c r="V18" s="22">
        <v>836</v>
      </c>
    </row>
    <row r="19" ht="21.95" customHeight="1" spans="1:22">
      <c r="A19" s="14" t="s">
        <v>30</v>
      </c>
      <c r="B19" s="14">
        <f t="shared" si="0"/>
        <v>871.861870334734</v>
      </c>
      <c r="C19" s="14">
        <f t="shared" si="1"/>
        <v>871.861870334734</v>
      </c>
      <c r="D19" s="14"/>
      <c r="E19" s="14">
        <f>T19/T5*U5</f>
        <v>71.4220637786577</v>
      </c>
      <c r="F19" s="14"/>
      <c r="G19" s="14">
        <f>V19/V5*W5</f>
        <v>40.6531267775287</v>
      </c>
      <c r="H19" s="14"/>
      <c r="I19" s="14">
        <f t="shared" si="4"/>
        <v>40.6531267775287</v>
      </c>
      <c r="J19" s="14"/>
      <c r="K19" s="14"/>
      <c r="L19" s="14"/>
      <c r="M19" s="14"/>
      <c r="N19" s="14">
        <f>R19/R5*S5</f>
        <v>739.786679778548</v>
      </c>
      <c r="O19" s="14"/>
      <c r="P19" s="14">
        <v>20</v>
      </c>
      <c r="Q19" s="14"/>
      <c r="R19">
        <v>8645</v>
      </c>
      <c r="T19" s="22">
        <v>12102</v>
      </c>
      <c r="V19" s="22">
        <v>1215</v>
      </c>
    </row>
    <row r="20" ht="21.95" customHeight="1" spans="1:22">
      <c r="A20" s="14" t="s">
        <v>31</v>
      </c>
      <c r="B20" s="14">
        <f t="shared" si="0"/>
        <v>854.279260304489</v>
      </c>
      <c r="C20" s="14">
        <f t="shared" si="1"/>
        <v>854.279260304489</v>
      </c>
      <c r="D20" s="14"/>
      <c r="E20" s="14">
        <f>T20/T5*U5</f>
        <v>98.8707514860232</v>
      </c>
      <c r="F20" s="14"/>
      <c r="G20" s="14">
        <f>V20/V5*W5</f>
        <v>27.3697594271757</v>
      </c>
      <c r="H20" s="14"/>
      <c r="I20" s="14">
        <f t="shared" si="4"/>
        <v>27.3697594271757</v>
      </c>
      <c r="J20" s="14"/>
      <c r="K20" s="14"/>
      <c r="L20" s="14"/>
      <c r="M20" s="14"/>
      <c r="N20" s="14">
        <f>R20/R5*S5</f>
        <v>708.03874939129</v>
      </c>
      <c r="O20" s="14"/>
      <c r="P20" s="14">
        <v>20</v>
      </c>
      <c r="Q20" s="14"/>
      <c r="R20">
        <v>8274</v>
      </c>
      <c r="T20" s="22">
        <v>16753</v>
      </c>
      <c r="V20" s="22">
        <v>818</v>
      </c>
    </row>
    <row r="21" ht="21.95" customHeight="1" spans="1:22">
      <c r="A21" s="14" t="s">
        <v>32</v>
      </c>
      <c r="B21" s="14">
        <f t="shared" si="0"/>
        <v>452.127588072931</v>
      </c>
      <c r="C21" s="14">
        <f t="shared" si="1"/>
        <v>452.127588072931</v>
      </c>
      <c r="D21" s="14"/>
      <c r="E21" s="14">
        <f>T21/T5*U5</f>
        <v>103.114055390903</v>
      </c>
      <c r="F21" s="14"/>
      <c r="G21" s="14">
        <f>V21/V5*W5</f>
        <v>18.6368655268177</v>
      </c>
      <c r="H21" s="14"/>
      <c r="I21" s="14">
        <f t="shared" si="4"/>
        <v>18.6368655268177</v>
      </c>
      <c r="J21" s="14"/>
      <c r="K21" s="14"/>
      <c r="L21" s="14"/>
      <c r="M21" s="14"/>
      <c r="N21" s="14">
        <f>R21/R5*S5</f>
        <v>310.37666715521</v>
      </c>
      <c r="O21" s="14"/>
      <c r="P21" s="14">
        <v>20</v>
      </c>
      <c r="Q21" s="14"/>
      <c r="R21">
        <v>3627</v>
      </c>
      <c r="T21" s="22">
        <v>17472</v>
      </c>
      <c r="V21" s="22">
        <v>557</v>
      </c>
    </row>
    <row r="22" ht="22" customHeight="1" spans="2:17">
      <c r="B22">
        <f>SUM(B7:B21)</f>
        <v>26265.74</v>
      </c>
      <c r="C22">
        <f t="shared" ref="C22:Q22" si="5">SUM(C7:C21)</f>
        <v>26240</v>
      </c>
      <c r="D22">
        <f t="shared" si="5"/>
        <v>25.74</v>
      </c>
      <c r="E22">
        <f t="shared" si="5"/>
        <v>3200</v>
      </c>
      <c r="F22">
        <f t="shared" si="5"/>
        <v>0</v>
      </c>
      <c r="G22">
        <f t="shared" si="5"/>
        <v>4000</v>
      </c>
      <c r="H22">
        <f t="shared" si="5"/>
        <v>25.74</v>
      </c>
      <c r="I22">
        <f t="shared" si="5"/>
        <v>4000</v>
      </c>
      <c r="J22">
        <f t="shared" si="5"/>
        <v>25.74</v>
      </c>
      <c r="K22">
        <f t="shared" si="5"/>
        <v>0</v>
      </c>
      <c r="L22">
        <f t="shared" si="5"/>
        <v>0</v>
      </c>
      <c r="M22">
        <f t="shared" si="5"/>
        <v>0</v>
      </c>
      <c r="N22">
        <f t="shared" si="5"/>
        <v>18100</v>
      </c>
      <c r="O22">
        <f t="shared" si="5"/>
        <v>0</v>
      </c>
      <c r="P22">
        <f t="shared" si="5"/>
        <v>940</v>
      </c>
      <c r="Q22">
        <f t="shared" si="5"/>
        <v>0</v>
      </c>
    </row>
    <row r="24" ht="24" customHeight="1" spans="1:9">
      <c r="A24" s="17" t="s">
        <v>42</v>
      </c>
      <c r="B24" s="17"/>
      <c r="C24" s="17"/>
      <c r="D24" s="17"/>
      <c r="E24" s="17"/>
      <c r="F24" s="17"/>
      <c r="G24" s="17"/>
      <c r="H24" s="17"/>
      <c r="I24" s="17"/>
    </row>
    <row r="25" ht="24" customHeight="1" spans="1:9">
      <c r="A25" s="17"/>
      <c r="B25" s="17"/>
      <c r="C25" s="17"/>
      <c r="D25" s="17"/>
      <c r="E25" s="17"/>
      <c r="F25" s="17"/>
      <c r="G25" s="17"/>
      <c r="H25" s="17"/>
      <c r="I25" s="17"/>
    </row>
  </sheetData>
  <mergeCells count="13">
    <mergeCell ref="A1:Q1"/>
    <mergeCell ref="G2:M2"/>
    <mergeCell ref="G3:H3"/>
    <mergeCell ref="I3:J3"/>
    <mergeCell ref="K3:L3"/>
    <mergeCell ref="A24:I24"/>
    <mergeCell ref="A25:I25"/>
    <mergeCell ref="A2:A4"/>
    <mergeCell ref="M3:M4"/>
    <mergeCell ref="B2:D3"/>
    <mergeCell ref="E2:F3"/>
    <mergeCell ref="N2:O3"/>
    <mergeCell ref="P2:Q3"/>
  </mergeCells>
  <printOptions horizontalCentered="1"/>
  <pageMargins left="0.0791666666666667" right="0.11875" top="0.629166666666667" bottom="1" header="0.349305555555556" footer="0.509027777777778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2024年度正式表</vt:lpstr>
      <vt:lpstr>备用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芃芃</cp:lastModifiedBy>
  <dcterms:created xsi:type="dcterms:W3CDTF">2017-12-19T02:13:00Z</dcterms:created>
  <dcterms:modified xsi:type="dcterms:W3CDTF">2024-02-05T08:13:40Z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KSORubyTemplateID" linkTarget="0">
    <vt:lpwstr>14</vt:lpwstr>
  </property>
  <property fmtid="{D5CDD505-2E9C-101B-9397-08002B2CF9AE}" pid="4" name="ICV">
    <vt:lpwstr>6AD1653A856E4CCEABB20795EEE9AF6E</vt:lpwstr>
  </property>
</Properties>
</file>